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284" documentId="8_{CE0424C8-C3B9-4D40-B9F9-656ACD657A4F}" xr6:coauthVersionLast="47" xr6:coauthVersionMax="47" xr10:uidLastSave="{63897AE3-4575-4A1C-8E34-3CA54977D201}"/>
  <bookViews>
    <workbookView xWindow="28680" yWindow="-120" windowWidth="19440" windowHeight="15000" xr2:uid="{00000000-000D-0000-FFFF-FFFF00000000}"/>
  </bookViews>
  <sheets>
    <sheet name="Gantt Chart" sheetId="3" r:id="rId1"/>
  </sheets>
  <definedNames>
    <definedName name="_xlnm._FilterDatabase" localSheetId="0" hidden="1">'Gantt Chart'!$B$16:$I$16</definedName>
    <definedName name="Complete" localSheetId="0">'Gantt Chart'!#REF!</definedName>
    <definedName name="Complete">#REF!</definedName>
    <definedName name="_xlnm.Print_Area" localSheetId="0">'Gantt Chart'!$B$6:$AG$38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30" i="3"/>
  <c r="J1" i="3"/>
  <c r="C18" i="3"/>
  <c r="C19" i="3"/>
  <c r="H25" i="3"/>
  <c r="H24" i="3"/>
  <c r="H23" i="3"/>
  <c r="H22" i="3"/>
  <c r="A20" i="3"/>
  <c r="H18" i="3"/>
  <c r="C17" i="3"/>
  <c r="H38" i="3"/>
  <c r="H28" i="3" l="1"/>
  <c r="H29" i="3"/>
  <c r="C20" i="3"/>
  <c r="C21" i="3"/>
  <c r="C22" i="3" s="1"/>
  <c r="C23" i="3" s="1"/>
  <c r="C24" i="3" s="1"/>
  <c r="C25" i="3" s="1"/>
  <c r="A26" i="3"/>
  <c r="C29" i="3" s="1"/>
  <c r="H21" i="3"/>
  <c r="H19" i="3"/>
  <c r="H17" i="3"/>
  <c r="J16" i="3"/>
  <c r="J14" i="3"/>
  <c r="J15" i="3"/>
  <c r="K1" i="3"/>
  <c r="H20" i="3"/>
  <c r="H31" i="3" l="1"/>
  <c r="A30" i="3"/>
  <c r="C26" i="3"/>
  <c r="C27" i="3"/>
  <c r="C28" i="3"/>
  <c r="I20" i="3"/>
  <c r="I17" i="3"/>
  <c r="K14" i="3"/>
  <c r="K16" i="3"/>
  <c r="K15" i="3"/>
  <c r="L1" i="3"/>
  <c r="H34" i="3" l="1"/>
  <c r="H32" i="3"/>
  <c r="H33" i="3"/>
  <c r="C30" i="3"/>
  <c r="C31" i="3"/>
  <c r="A38" i="3"/>
  <c r="L16" i="3"/>
  <c r="M1" i="3"/>
  <c r="L15" i="3"/>
  <c r="L14" i="3"/>
  <c r="H35" i="3" l="1"/>
  <c r="H26" i="3"/>
  <c r="I26" i="3" s="1"/>
  <c r="N1" i="3"/>
  <c r="M16" i="3"/>
  <c r="M15" i="3"/>
  <c r="M14" i="3"/>
  <c r="H36" i="3" l="1"/>
  <c r="H37" i="3"/>
  <c r="O1" i="3"/>
  <c r="N16" i="3"/>
  <c r="N14" i="3"/>
  <c r="N15" i="3"/>
  <c r="I30" i="3" l="1"/>
  <c r="O16" i="3"/>
  <c r="O15" i="3"/>
  <c r="P1" i="3"/>
  <c r="O14" i="3"/>
  <c r="Q1" i="3" l="1"/>
  <c r="P16" i="3"/>
  <c r="P14" i="3"/>
  <c r="P15" i="3"/>
  <c r="Q16" i="3" l="1"/>
  <c r="Q14" i="3"/>
  <c r="Q15" i="3"/>
  <c r="R1" i="3"/>
  <c r="R16" i="3" l="1"/>
  <c r="R15" i="3"/>
  <c r="S1" i="3"/>
  <c r="R14" i="3"/>
  <c r="S16" i="3" l="1"/>
  <c r="T1" i="3"/>
  <c r="S14" i="3"/>
  <c r="S15" i="3"/>
  <c r="T15" i="3" l="1"/>
  <c r="T14" i="3"/>
  <c r="T16" i="3"/>
  <c r="U1" i="3"/>
  <c r="U15" i="3" l="1"/>
  <c r="U14" i="3"/>
  <c r="U16" i="3"/>
  <c r="V1" i="3"/>
  <c r="V15" i="3" l="1"/>
  <c r="V16" i="3"/>
  <c r="W1" i="3"/>
  <c r="V14" i="3"/>
  <c r="W16" i="3" l="1"/>
  <c r="W14" i="3"/>
  <c r="X1" i="3"/>
  <c r="W15" i="3"/>
  <c r="Y1" i="3" l="1"/>
  <c r="X14" i="3"/>
  <c r="X15" i="3"/>
  <c r="X16" i="3"/>
  <c r="Z1" i="3" l="1"/>
  <c r="Y16" i="3"/>
  <c r="Y14" i="3"/>
  <c r="Y15" i="3"/>
  <c r="Z15" i="3" l="1"/>
  <c r="Z16" i="3"/>
  <c r="Z14" i="3"/>
  <c r="AA1" i="3"/>
  <c r="AA15" i="3" l="1"/>
  <c r="AA14" i="3"/>
  <c r="AB1" i="3"/>
  <c r="AA16" i="3"/>
  <c r="AB16" i="3" l="1"/>
  <c r="AB14" i="3"/>
  <c r="AC1" i="3"/>
  <c r="AB15" i="3"/>
  <c r="AD1" i="3" l="1"/>
  <c r="AC14" i="3"/>
  <c r="AC15" i="3"/>
  <c r="AC16" i="3"/>
  <c r="AD15" i="3" l="1"/>
  <c r="AD14" i="3"/>
  <c r="AE1" i="3"/>
  <c r="AD16" i="3"/>
  <c r="AF1" i="3" l="1"/>
  <c r="AE15" i="3"/>
  <c r="AE16" i="3"/>
  <c r="AE14" i="3"/>
  <c r="AG1" i="3" l="1"/>
  <c r="AF15" i="3"/>
  <c r="AF14" i="3"/>
  <c r="AF16" i="3"/>
  <c r="AG15" i="3" l="1"/>
  <c r="AG14" i="3"/>
  <c r="AG16" i="3"/>
</calcChain>
</file>

<file path=xl/sharedStrings.xml><?xml version="1.0" encoding="utf-8"?>
<sst xmlns="http://schemas.openxmlformats.org/spreadsheetml/2006/main" count="83" uniqueCount="54">
  <si>
    <t>Start Date</t>
  </si>
  <si>
    <t>End Date</t>
  </si>
  <si>
    <t>Beginning Date</t>
  </si>
  <si>
    <t>Today</t>
  </si>
  <si>
    <t>Gantt Chart Dates</t>
  </si>
  <si>
    <t>Complete</t>
  </si>
  <si>
    <t>%</t>
  </si>
  <si>
    <t>End</t>
  </si>
  <si>
    <t>Start</t>
  </si>
  <si>
    <t>Time Period</t>
  </si>
  <si>
    <t>WBS</t>
  </si>
  <si>
    <t>Resource</t>
  </si>
  <si>
    <t>Task</t>
  </si>
  <si>
    <t>Duration</t>
  </si>
  <si>
    <t>Task Owner</t>
  </si>
  <si>
    <r>
      <rPr>
        <b/>
        <sz val="9"/>
        <color indexed="8"/>
        <rFont val="Calibri"/>
        <family val="2"/>
      </rPr>
      <t>Red</t>
    </r>
    <r>
      <rPr>
        <sz val="9"/>
        <color theme="1"/>
        <rFont val="Calibri"/>
        <family val="2"/>
        <scheme val="minor"/>
      </rPr>
      <t xml:space="preserve"> - Current Month/Week/Day</t>
    </r>
  </si>
  <si>
    <r>
      <rPr>
        <b/>
        <sz val="9"/>
        <color indexed="8"/>
        <rFont val="Calibri"/>
        <family val="2"/>
      </rPr>
      <t>Blue</t>
    </r>
    <r>
      <rPr>
        <sz val="9"/>
        <color theme="1"/>
        <rFont val="Calibri"/>
        <family val="2"/>
        <scheme val="minor"/>
      </rPr>
      <t xml:space="preserve"> - Project Duration</t>
    </r>
  </si>
  <si>
    <r>
      <rPr>
        <b/>
        <sz val="9"/>
        <color indexed="8"/>
        <rFont val="Calibri"/>
        <family val="2"/>
      </rPr>
      <t>Green</t>
    </r>
    <r>
      <rPr>
        <sz val="9"/>
        <color theme="1"/>
        <rFont val="Calibri"/>
        <family val="2"/>
        <scheme val="minor"/>
      </rPr>
      <t xml:space="preserve"> - Complete Project</t>
    </r>
  </si>
  <si>
    <t>Level</t>
  </si>
  <si>
    <t>P</t>
  </si>
  <si>
    <t>A</t>
  </si>
  <si>
    <t>B</t>
  </si>
  <si>
    <t>Weekly</t>
  </si>
  <si>
    <t>Site establishment</t>
  </si>
  <si>
    <t>Supervisor</t>
  </si>
  <si>
    <t>Concreters</t>
  </si>
  <si>
    <t>Plaster</t>
  </si>
  <si>
    <t>Fitout</t>
  </si>
  <si>
    <t>Site Works</t>
  </si>
  <si>
    <t>Clear site</t>
  </si>
  <si>
    <t>Level Site</t>
  </si>
  <si>
    <t>Concrete slab and footings</t>
  </si>
  <si>
    <t>Set out footings and slab</t>
  </si>
  <si>
    <t>Install reo</t>
  </si>
  <si>
    <t>Pour footings and slab</t>
  </si>
  <si>
    <t>Curing time</t>
  </si>
  <si>
    <t>External and internal walls</t>
  </si>
  <si>
    <t>External walls</t>
  </si>
  <si>
    <t>Internal walls</t>
  </si>
  <si>
    <t>Cabinetry</t>
  </si>
  <si>
    <t>Electrical and plumbing works</t>
  </si>
  <si>
    <t>Flooring</t>
  </si>
  <si>
    <t>Painting</t>
  </si>
  <si>
    <t>Touch ups</t>
  </si>
  <si>
    <t>Practical completion</t>
  </si>
  <si>
    <t>Handover</t>
  </si>
  <si>
    <t>Carpentry / Brickwork</t>
  </si>
  <si>
    <t xml:space="preserve">Electrical </t>
  </si>
  <si>
    <t>General labour</t>
  </si>
  <si>
    <t>Builder</t>
  </si>
  <si>
    <t>Earth works</t>
  </si>
  <si>
    <t>Proposed completion date</t>
  </si>
  <si>
    <r>
      <rPr>
        <b/>
        <sz val="9"/>
        <color theme="1"/>
        <rFont val="Calibri"/>
        <family val="2"/>
        <scheme val="minor"/>
      </rPr>
      <t>Yellow</t>
    </r>
    <r>
      <rPr>
        <sz val="9"/>
        <color theme="1"/>
        <rFont val="Calibri"/>
        <family val="2"/>
        <scheme val="minor"/>
      </rPr>
      <t xml:space="preserve"> - Project completion date</t>
    </r>
  </si>
  <si>
    <t>Project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</si>
</sst>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57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8"/>
      <color rgb="FF000000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Protection="1"/>
    <xf numFmtId="0" fontId="3" fillId="0" borderId="0" xfId="0" applyNumberFormat="1" applyFont="1" applyFill="1" applyAlignment="1" applyProtection="1">
      <alignment textRotation="30"/>
    </xf>
    <xf numFmtId="0" fontId="2" fillId="0" borderId="2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14" fontId="0" fillId="0" borderId="0" xfId="0" applyNumberFormat="1" applyProtection="1"/>
    <xf numFmtId="0" fontId="0" fillId="0" borderId="0" xfId="0" applyProtection="1"/>
    <xf numFmtId="0" fontId="4" fillId="2" borderId="0" xfId="0" applyFont="1" applyFill="1" applyProtection="1"/>
    <xf numFmtId="14" fontId="4" fillId="2" borderId="0" xfId="0" applyNumberFormat="1" applyFont="1" applyFill="1" applyProtection="1"/>
    <xf numFmtId="0" fontId="0" fillId="0" borderId="0" xfId="0" applyFill="1" applyProtection="1"/>
    <xf numFmtId="0" fontId="8" fillId="0" borderId="0" xfId="0" applyFont="1" applyProtection="1"/>
    <xf numFmtId="0" fontId="0" fillId="0" borderId="0" xfId="0" applyBorder="1" applyAlignment="1" applyProtection="1">
      <alignment vertical="top"/>
    </xf>
    <xf numFmtId="0" fontId="0" fillId="0" borderId="3" xfId="0" applyBorder="1" applyProtection="1"/>
    <xf numFmtId="14" fontId="0" fillId="0" borderId="3" xfId="0" applyNumberFormat="1" applyBorder="1" applyAlignment="1" applyProtection="1">
      <alignment horizontal="center"/>
    </xf>
    <xf numFmtId="0" fontId="0" fillId="0" borderId="4" xfId="0" applyBorder="1" applyProtection="1"/>
    <xf numFmtId="0" fontId="8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Protection="1"/>
    <xf numFmtId="0" fontId="7" fillId="4" borderId="10" xfId="0" applyFont="1" applyFill="1" applyBorder="1" applyAlignment="1" applyProtection="1">
      <alignment horizontal="left"/>
    </xf>
    <xf numFmtId="0" fontId="7" fillId="4" borderId="10" xfId="0" applyFont="1" applyFill="1" applyBorder="1" applyProtection="1"/>
    <xf numFmtId="0" fontId="0" fillId="0" borderId="10" xfId="0" applyBorder="1" applyAlignment="1" applyProtection="1">
      <alignment horizontal="center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>
      <alignment horizontal="left" indent="1"/>
    </xf>
    <xf numFmtId="0" fontId="0" fillId="0" borderId="10" xfId="0" applyBorder="1" applyProtection="1"/>
    <xf numFmtId="0" fontId="0" fillId="5" borderId="10" xfId="0" applyNumberFormat="1" applyFill="1" applyBorder="1" applyAlignment="1" applyProtection="1">
      <alignment horizontal="center"/>
    </xf>
    <xf numFmtId="9" fontId="5" fillId="0" borderId="10" xfId="1" applyFont="1" applyBorder="1" applyAlignment="1" applyProtection="1">
      <alignment horizontal="center"/>
    </xf>
    <xf numFmtId="0" fontId="0" fillId="0" borderId="10" xfId="0" applyBorder="1" applyAlignment="1" applyProtection="1">
      <alignment horizontal="left" indent="2"/>
    </xf>
    <xf numFmtId="0" fontId="0" fillId="6" borderId="0" xfId="0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14" fontId="0" fillId="6" borderId="0" xfId="0" applyNumberForma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0" xfId="0" applyNumberFormat="1" applyFill="1" applyBorder="1" applyAlignment="1" applyProtection="1">
      <alignment horizontal="center"/>
    </xf>
    <xf numFmtId="9" fontId="5" fillId="6" borderId="0" xfId="1" applyFont="1" applyFill="1" applyBorder="1" applyAlignment="1" applyProtection="1">
      <alignment horizontal="center"/>
    </xf>
    <xf numFmtId="0" fontId="0" fillId="0" borderId="0" xfId="0" applyBorder="1" applyProtection="1"/>
    <xf numFmtId="0" fontId="9" fillId="6" borderId="0" xfId="0" applyFont="1" applyFill="1" applyProtection="1"/>
    <xf numFmtId="14" fontId="10" fillId="4" borderId="10" xfId="0" applyNumberFormat="1" applyFont="1" applyFill="1" applyBorder="1" applyAlignment="1" applyProtection="1">
      <alignment horizontal="center"/>
    </xf>
    <xf numFmtId="0" fontId="10" fillId="4" borderId="10" xfId="0" applyNumberFormat="1" applyFont="1" applyFill="1" applyBorder="1" applyAlignment="1" applyProtection="1">
      <alignment horizontal="center"/>
    </xf>
    <xf numFmtId="9" fontId="10" fillId="4" borderId="10" xfId="1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left"/>
    </xf>
    <xf numFmtId="0" fontId="7" fillId="4" borderId="10" xfId="0" applyFont="1" applyFill="1" applyBorder="1" applyAlignment="1" applyProtection="1">
      <alignment horizontal="center"/>
    </xf>
    <xf numFmtId="0" fontId="0" fillId="0" borderId="10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14" fontId="12" fillId="0" borderId="10" xfId="0" applyNumberFormat="1" applyFont="1" applyBorder="1" applyAlignment="1" applyProtection="1">
      <alignment horizontal="center"/>
    </xf>
    <xf numFmtId="14" fontId="13" fillId="4" borderId="10" xfId="0" applyNumberFormat="1" applyFont="1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14" fontId="0" fillId="8" borderId="3" xfId="0" applyNumberFormat="1" applyFill="1" applyBorder="1" applyAlignment="1" applyProtection="1">
      <alignment horizontal="center"/>
    </xf>
    <xf numFmtId="14" fontId="0" fillId="9" borderId="4" xfId="0" applyNumberForma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8" fillId="7" borderId="0" xfId="0" applyFont="1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7">
    <dxf>
      <fill>
        <patternFill>
          <bgColor indexed="44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border>
        <left style="thin">
          <color indexed="17"/>
        </left>
        <right/>
        <top style="thin">
          <color indexed="17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$I$1" horiz="1" max="1000" page="0" val="0"/>
</file>

<file path=xl/ctrlProps/ctrlProp2.xml><?xml version="1.0" encoding="utf-8"?>
<formControlPr xmlns="http://schemas.microsoft.com/office/spreadsheetml/2009/9/main" objectType="Radio" checked="Checked" firstButton="1" fmlaLink="$G$1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13</xdr:row>
          <xdr:rowOff>184150</xdr:rowOff>
        </xdr:from>
        <xdr:to>
          <xdr:col>6</xdr:col>
          <xdr:colOff>158750</xdr:colOff>
          <xdr:row>13</xdr:row>
          <xdr:rowOff>330200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12</xdr:row>
          <xdr:rowOff>76200</xdr:rowOff>
        </xdr:from>
        <xdr:to>
          <xdr:col>3</xdr:col>
          <xdr:colOff>787400</xdr:colOff>
          <xdr:row>13</xdr:row>
          <xdr:rowOff>120650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12</xdr:row>
          <xdr:rowOff>38100</xdr:rowOff>
        </xdr:from>
        <xdr:to>
          <xdr:col>4</xdr:col>
          <xdr:colOff>533400</xdr:colOff>
          <xdr:row>13</xdr:row>
          <xdr:rowOff>139700</xdr:rowOff>
        </xdr:to>
        <xdr:sp macro="" textlink="">
          <xdr:nvSpPr>
            <xdr:cNvPr id="3105" name="Group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Task Duration Calculation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920750</xdr:colOff>
          <xdr:row>12</xdr:row>
          <xdr:rowOff>76200</xdr:rowOff>
        </xdr:from>
        <xdr:to>
          <xdr:col>4</xdr:col>
          <xdr:colOff>482600</xdr:colOff>
          <xdr:row>13</xdr:row>
          <xdr:rowOff>120650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7</xdr:row>
          <xdr:rowOff>25400</xdr:rowOff>
        </xdr:from>
        <xdr:to>
          <xdr:col>9</xdr:col>
          <xdr:colOff>25400</xdr:colOff>
          <xdr:row>10</xdr:row>
          <xdr:rowOff>177800</xdr:rowOff>
        </xdr:to>
        <xdr:sp macro="" textlink="">
          <xdr:nvSpPr>
            <xdr:cNvPr id="3117" name="Group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44"/>
  <sheetViews>
    <sheetView showGridLines="0" tabSelected="1" zoomScaleNormal="100" workbookViewId="0">
      <pane xSplit="9" ySplit="16" topLeftCell="Y17" activePane="bottomRight" state="frozen"/>
      <selection pane="topRight" activeCell="I1" sqref="I1"/>
      <selection pane="bottomLeft" activeCell="A14" sqref="A14"/>
      <selection pane="bottomRight" activeCell="D4" sqref="D4"/>
    </sheetView>
  </sheetViews>
  <sheetFormatPr defaultColWidth="9.33203125" defaultRowHeight="12" outlineLevelRow="1" x14ac:dyDescent="0.3"/>
  <cols>
    <col min="1" max="1" width="3" style="19" customWidth="1"/>
    <col min="2" max="3" width="7.44140625" style="6" customWidth="1"/>
    <col min="4" max="4" width="30" style="6" customWidth="1"/>
    <col min="5" max="5" width="41.88671875" style="6" customWidth="1"/>
    <col min="6" max="6" width="14.6640625" style="6" customWidth="1"/>
    <col min="7" max="7" width="13.44140625" style="6" customWidth="1"/>
    <col min="8" max="8" width="14.44140625" style="6" customWidth="1"/>
    <col min="9" max="9" width="13.6640625" style="6" customWidth="1"/>
    <col min="10" max="102" width="5.33203125" style="6" customWidth="1"/>
    <col min="103" max="16384" width="9.33203125" style="6"/>
  </cols>
  <sheetData>
    <row r="1" spans="2:33" ht="12.75" hidden="1" customHeight="1" x14ac:dyDescent="0.3">
      <c r="G1" s="6">
        <v>1</v>
      </c>
      <c r="I1" s="7">
        <v>0</v>
      </c>
      <c r="J1" s="8">
        <f>IF($D$7="Monthly",DATE(YEAR($E$10),MONTH($E$10)+I1,1),IF($D$7="Weekly",DATE(YEAR($E$10),MONTH($E$10),DAY($E$10)+I1*7),DATE(YEAR(E10),MONTH(E10),DAY(E10)+I1)))</f>
        <v>0</v>
      </c>
      <c r="K1" s="8">
        <f>IF($D$7="Daily",J1+1,IF($D$7="Weekly",J1+7,DATE(YEAR(J1),MONTH(J1)+1,1)))</f>
        <v>7</v>
      </c>
      <c r="L1" s="8">
        <f t="shared" ref="L1:AG1" si="0">IF($D$7="Daily",K1+1,IF($D$7="Weekly",K1+7,DATE(YEAR(K1),MONTH(K1)+1,1)))</f>
        <v>14</v>
      </c>
      <c r="M1" s="8">
        <f t="shared" si="0"/>
        <v>21</v>
      </c>
      <c r="N1" s="8">
        <f t="shared" si="0"/>
        <v>28</v>
      </c>
      <c r="O1" s="8">
        <f t="shared" si="0"/>
        <v>35</v>
      </c>
      <c r="P1" s="8">
        <f t="shared" si="0"/>
        <v>42</v>
      </c>
      <c r="Q1" s="8">
        <f t="shared" si="0"/>
        <v>49</v>
      </c>
      <c r="R1" s="8">
        <f t="shared" si="0"/>
        <v>56</v>
      </c>
      <c r="S1" s="8">
        <f t="shared" si="0"/>
        <v>63</v>
      </c>
      <c r="T1" s="8">
        <f t="shared" si="0"/>
        <v>70</v>
      </c>
      <c r="U1" s="8">
        <f t="shared" si="0"/>
        <v>77</v>
      </c>
      <c r="V1" s="8">
        <f t="shared" si="0"/>
        <v>84</v>
      </c>
      <c r="W1" s="8">
        <f t="shared" si="0"/>
        <v>91</v>
      </c>
      <c r="X1" s="8">
        <f t="shared" si="0"/>
        <v>98</v>
      </c>
      <c r="Y1" s="8">
        <f t="shared" si="0"/>
        <v>105</v>
      </c>
      <c r="Z1" s="8">
        <f t="shared" si="0"/>
        <v>112</v>
      </c>
      <c r="AA1" s="8">
        <f t="shared" si="0"/>
        <v>119</v>
      </c>
      <c r="AB1" s="8">
        <f t="shared" si="0"/>
        <v>126</v>
      </c>
      <c r="AC1" s="8">
        <f t="shared" si="0"/>
        <v>133</v>
      </c>
      <c r="AD1" s="8">
        <f t="shared" si="0"/>
        <v>140</v>
      </c>
      <c r="AE1" s="8">
        <f t="shared" si="0"/>
        <v>147</v>
      </c>
      <c r="AF1" s="8">
        <f t="shared" si="0"/>
        <v>154</v>
      </c>
      <c r="AG1" s="8">
        <f t="shared" si="0"/>
        <v>161</v>
      </c>
    </row>
    <row r="2" spans="2:33" ht="12" customHeight="1" x14ac:dyDescent="0.3"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2:33" ht="12" customHeight="1" x14ac:dyDescent="0.3">
      <c r="D3" s="57" t="s">
        <v>53</v>
      </c>
      <c r="E3" s="57"/>
      <c r="F3" s="57"/>
      <c r="G3" s="57"/>
      <c r="H3" s="57"/>
      <c r="I3" s="5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x14ac:dyDescent="0.3">
      <c r="E4" s="9"/>
      <c r="F4" s="9"/>
      <c r="G4" s="9"/>
      <c r="H4" s="9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2:33" x14ac:dyDescent="0.3">
      <c r="E5" s="9"/>
      <c r="F5" s="9"/>
      <c r="G5" s="9"/>
      <c r="H5" s="9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2:33" ht="12.5" thickBot="1" x14ac:dyDescent="0.35">
      <c r="D6" s="10" t="s">
        <v>9</v>
      </c>
      <c r="E6" s="9"/>
      <c r="F6" s="9"/>
      <c r="G6" s="9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2:33" ht="12.5" thickBot="1" x14ac:dyDescent="0.35">
      <c r="D7" s="1" t="s">
        <v>22</v>
      </c>
      <c r="E7" s="9"/>
      <c r="F7" s="9"/>
      <c r="G7" s="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ht="12.5" thickBot="1" x14ac:dyDescent="0.35">
      <c r="E8" s="9"/>
      <c r="F8" s="9"/>
      <c r="G8" s="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2:33" ht="15" customHeight="1" thickBot="1" x14ac:dyDescent="0.35">
      <c r="D9" s="52" t="s">
        <v>4</v>
      </c>
      <c r="E9" s="53"/>
      <c r="G9" s="54" t="s">
        <v>15</v>
      </c>
      <c r="H9" s="55"/>
      <c r="I9" s="56"/>
      <c r="J9" s="11"/>
      <c r="K9" s="11"/>
    </row>
    <row r="10" spans="2:33" ht="12.5" customHeight="1" x14ac:dyDescent="0.3">
      <c r="D10" s="12" t="s">
        <v>2</v>
      </c>
      <c r="E10" s="13"/>
      <c r="G10" s="54" t="s">
        <v>16</v>
      </c>
      <c r="H10" s="55"/>
      <c r="I10" s="56"/>
      <c r="J10" s="11"/>
      <c r="K10" s="11"/>
    </row>
    <row r="11" spans="2:33" ht="17.5" customHeight="1" x14ac:dyDescent="0.3">
      <c r="D11" s="12" t="s">
        <v>51</v>
      </c>
      <c r="E11" s="50"/>
      <c r="G11" s="44" t="s">
        <v>52</v>
      </c>
      <c r="H11" s="45"/>
      <c r="I11" s="46"/>
      <c r="J11" s="11"/>
      <c r="K11" s="11"/>
    </row>
    <row r="12" spans="2:33" ht="28" customHeight="1" x14ac:dyDescent="0.3">
      <c r="D12" s="14" t="s">
        <v>3</v>
      </c>
      <c r="E12" s="51"/>
      <c r="G12" s="54" t="s">
        <v>17</v>
      </c>
      <c r="H12" s="55"/>
      <c r="I12" s="56"/>
      <c r="J12" s="11"/>
      <c r="K12" s="11"/>
    </row>
    <row r="13" spans="2:33" x14ac:dyDescent="0.3">
      <c r="O13" s="5"/>
    </row>
    <row r="14" spans="2:33" ht="41.25" customHeight="1" x14ac:dyDescent="0.3">
      <c r="J14" s="2">
        <f>IF($D$7="daily",TEXT(DATE(YEAR(J1),MONTH(J1),DAY(J1)),"MMM YYYY"),IF(D7="Weekly",YEAR(J1),IF(MONTH(J1)=12,"",YEAR(J1))))</f>
        <v>1900</v>
      </c>
      <c r="K14" s="2" t="str">
        <f t="shared" ref="K14:AG14" si="1">IF($D$7="daily",IF(MONTH(K1)&lt;&gt;MONTH(J1),TEXT(DATE(YEAR(K1),MONTH(K1),DAY(K1)),"MMM YYYY"),IF(AND(MONTH(K1)=1,MONTH(K1)&lt;&gt;MONTH(J1)),TEXT(DATE(YEAR(K1),MONTH(K1),DAY(K1)),"MMM YYYY"),"")),IF(AND(MONTH(K1)=1,MONTH(K1)&lt;&gt;MONTH(J1)),YEAR(K1),""))</f>
        <v/>
      </c>
      <c r="L14" s="2" t="str">
        <f t="shared" si="1"/>
        <v/>
      </c>
      <c r="M14" s="2" t="str">
        <f t="shared" si="1"/>
        <v/>
      </c>
      <c r="N14" s="2" t="str">
        <f t="shared" si="1"/>
        <v/>
      </c>
      <c r="O14" s="2" t="str">
        <f t="shared" si="1"/>
        <v/>
      </c>
      <c r="P14" s="2" t="str">
        <f t="shared" si="1"/>
        <v/>
      </c>
      <c r="Q14" s="2" t="str">
        <f t="shared" si="1"/>
        <v/>
      </c>
      <c r="R14" s="2" t="str">
        <f t="shared" si="1"/>
        <v/>
      </c>
      <c r="S14" s="2" t="str">
        <f t="shared" si="1"/>
        <v/>
      </c>
      <c r="T14" s="2" t="str">
        <f t="shared" si="1"/>
        <v/>
      </c>
      <c r="U14" s="2" t="str">
        <f t="shared" si="1"/>
        <v/>
      </c>
      <c r="V14" s="2" t="str">
        <f t="shared" si="1"/>
        <v/>
      </c>
      <c r="W14" s="2" t="str">
        <f t="shared" si="1"/>
        <v/>
      </c>
      <c r="X14" s="2" t="str">
        <f t="shared" si="1"/>
        <v/>
      </c>
      <c r="Y14" s="2" t="str">
        <f t="shared" si="1"/>
        <v/>
      </c>
      <c r="Z14" s="2" t="str">
        <f t="shared" si="1"/>
        <v/>
      </c>
      <c r="AA14" s="2" t="str">
        <f t="shared" si="1"/>
        <v/>
      </c>
      <c r="AB14" s="2" t="str">
        <f t="shared" si="1"/>
        <v/>
      </c>
      <c r="AC14" s="2" t="str">
        <f t="shared" si="1"/>
        <v/>
      </c>
      <c r="AD14" s="2" t="str">
        <f t="shared" si="1"/>
        <v/>
      </c>
      <c r="AE14" s="2" t="str">
        <f t="shared" si="1"/>
        <v/>
      </c>
      <c r="AF14" s="2" t="str">
        <f t="shared" si="1"/>
        <v/>
      </c>
      <c r="AG14" s="2" t="str">
        <f t="shared" si="1"/>
        <v/>
      </c>
    </row>
    <row r="15" spans="2:33" x14ac:dyDescent="0.3">
      <c r="F15" s="15" t="s">
        <v>8</v>
      </c>
      <c r="G15" s="15" t="s">
        <v>7</v>
      </c>
      <c r="H15" s="16" t="s">
        <v>12</v>
      </c>
      <c r="I15" s="15" t="s">
        <v>6</v>
      </c>
      <c r="J15" s="3" t="str">
        <f t="shared" ref="J15:AG15" si="2">IF($D$7="Daily",TEXT(WEEKDAY(J1),"DDD"),TEXT(J1,"MMM"))</f>
        <v>Jan</v>
      </c>
      <c r="K15" s="3" t="str">
        <f t="shared" si="2"/>
        <v>Jan</v>
      </c>
      <c r="L15" s="3" t="str">
        <f t="shared" si="2"/>
        <v>Jan</v>
      </c>
      <c r="M15" s="3" t="str">
        <f t="shared" si="2"/>
        <v>Jan</v>
      </c>
      <c r="N15" s="3" t="str">
        <f t="shared" si="2"/>
        <v>Jan</v>
      </c>
      <c r="O15" s="3" t="str">
        <f t="shared" si="2"/>
        <v>Feb</v>
      </c>
      <c r="P15" s="3" t="str">
        <f t="shared" si="2"/>
        <v>Feb</v>
      </c>
      <c r="Q15" s="3" t="str">
        <f t="shared" si="2"/>
        <v>Feb</v>
      </c>
      <c r="R15" s="3" t="str">
        <f t="shared" si="2"/>
        <v>Feb</v>
      </c>
      <c r="S15" s="3" t="str">
        <f t="shared" si="2"/>
        <v>Mar</v>
      </c>
      <c r="T15" s="3" t="str">
        <f t="shared" si="2"/>
        <v>Mar</v>
      </c>
      <c r="U15" s="3" t="str">
        <f t="shared" si="2"/>
        <v>Mar</v>
      </c>
      <c r="V15" s="3" t="str">
        <f t="shared" si="2"/>
        <v>Mar</v>
      </c>
      <c r="W15" s="3" t="str">
        <f t="shared" si="2"/>
        <v>Mar</v>
      </c>
      <c r="X15" s="3" t="str">
        <f t="shared" si="2"/>
        <v>Apr</v>
      </c>
      <c r="Y15" s="3" t="str">
        <f t="shared" si="2"/>
        <v>Apr</v>
      </c>
      <c r="Z15" s="3" t="str">
        <f t="shared" si="2"/>
        <v>Apr</v>
      </c>
      <c r="AA15" s="3" t="str">
        <f t="shared" si="2"/>
        <v>Apr</v>
      </c>
      <c r="AB15" s="3" t="str">
        <f t="shared" si="2"/>
        <v>May</v>
      </c>
      <c r="AC15" s="3" t="str">
        <f t="shared" si="2"/>
        <v>May</v>
      </c>
      <c r="AD15" s="3" t="str">
        <f t="shared" si="2"/>
        <v>May</v>
      </c>
      <c r="AE15" s="3" t="str">
        <f t="shared" si="2"/>
        <v>May</v>
      </c>
      <c r="AF15" s="3" t="str">
        <f t="shared" si="2"/>
        <v>Jun</v>
      </c>
      <c r="AG15" s="3" t="str">
        <f t="shared" si="2"/>
        <v>Jun</v>
      </c>
    </row>
    <row r="16" spans="2:33" x14ac:dyDescent="0.3">
      <c r="B16" s="17" t="s">
        <v>18</v>
      </c>
      <c r="C16" s="17" t="s">
        <v>10</v>
      </c>
      <c r="D16" s="18" t="s">
        <v>12</v>
      </c>
      <c r="E16" s="18" t="s">
        <v>11</v>
      </c>
      <c r="F16" s="18" t="s">
        <v>0</v>
      </c>
      <c r="G16" s="18" t="s">
        <v>1</v>
      </c>
      <c r="H16" s="17" t="s">
        <v>13</v>
      </c>
      <c r="I16" s="18" t="s">
        <v>5</v>
      </c>
      <c r="J16" s="4">
        <f t="shared" ref="J16:AG16" si="3">IF($D$7="Monthly","",DAY(J1))</f>
        <v>0</v>
      </c>
      <c r="K16" s="4">
        <f t="shared" si="3"/>
        <v>7</v>
      </c>
      <c r="L16" s="4">
        <f t="shared" si="3"/>
        <v>14</v>
      </c>
      <c r="M16" s="4">
        <f t="shared" si="3"/>
        <v>21</v>
      </c>
      <c r="N16" s="4">
        <f t="shared" si="3"/>
        <v>28</v>
      </c>
      <c r="O16" s="4">
        <f t="shared" si="3"/>
        <v>4</v>
      </c>
      <c r="P16" s="4">
        <f t="shared" si="3"/>
        <v>11</v>
      </c>
      <c r="Q16" s="4">
        <f t="shared" si="3"/>
        <v>18</v>
      </c>
      <c r="R16" s="4">
        <f t="shared" si="3"/>
        <v>25</v>
      </c>
      <c r="S16" s="4">
        <f t="shared" si="3"/>
        <v>3</v>
      </c>
      <c r="T16" s="4">
        <f t="shared" si="3"/>
        <v>10</v>
      </c>
      <c r="U16" s="4">
        <f t="shared" si="3"/>
        <v>17</v>
      </c>
      <c r="V16" s="4">
        <f t="shared" si="3"/>
        <v>24</v>
      </c>
      <c r="W16" s="4">
        <f t="shared" si="3"/>
        <v>31</v>
      </c>
      <c r="X16" s="4">
        <f t="shared" si="3"/>
        <v>7</v>
      </c>
      <c r="Y16" s="4">
        <f t="shared" si="3"/>
        <v>14</v>
      </c>
      <c r="Z16" s="4">
        <f t="shared" si="3"/>
        <v>21</v>
      </c>
      <c r="AA16" s="4">
        <f t="shared" si="3"/>
        <v>28</v>
      </c>
      <c r="AB16" s="4">
        <f t="shared" si="3"/>
        <v>5</v>
      </c>
      <c r="AC16" s="4">
        <f t="shared" si="3"/>
        <v>12</v>
      </c>
      <c r="AD16" s="4">
        <f t="shared" si="3"/>
        <v>19</v>
      </c>
      <c r="AE16" s="4">
        <f t="shared" si="3"/>
        <v>26</v>
      </c>
      <c r="AF16" s="4">
        <f t="shared" si="3"/>
        <v>2</v>
      </c>
      <c r="AG16" s="4">
        <f t="shared" si="3"/>
        <v>9</v>
      </c>
    </row>
    <row r="17" spans="1:33" x14ac:dyDescent="0.3">
      <c r="A17" s="19">
        <v>1</v>
      </c>
      <c r="B17" s="42" t="s">
        <v>19</v>
      </c>
      <c r="C17" s="41">
        <f>COUNT($A$16:A17)</f>
        <v>1</v>
      </c>
      <c r="D17" s="21" t="s">
        <v>28</v>
      </c>
      <c r="E17" s="21" t="s">
        <v>14</v>
      </c>
      <c r="F17" s="38"/>
      <c r="G17" s="38"/>
      <c r="H17" s="39" t="str">
        <f>IF(G17="","Formula",IF($G$1=2,G17-F17,NETWORKDAYS(F17,G17)))</f>
        <v>Formula</v>
      </c>
      <c r="I17" s="40" t="e">
        <f>IF(H17="","Formula",SUMPRODUCT(H18:H19,I18:I19)/SUM(H18:H19))</f>
        <v>#DIV/0!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49"/>
      <c r="AF17" s="22"/>
      <c r="AG17" s="22"/>
    </row>
    <row r="18" spans="1:33" outlineLevel="1" x14ac:dyDescent="0.3">
      <c r="B18" s="22" t="s">
        <v>20</v>
      </c>
      <c r="C18" s="23" t="str">
        <f ca="1">IF(B18="A",COUNT($A$16:$A18)&amp;"."&amp;COUNTIF((OFFSET($B$16,MATCH(COUNT($A$16:A18),$A$16:A18),,MAX(ROW()-16-MATCH(COUNT($A$16:A18),$A$16:A18),1))):B18,"A"),IF(AND(B18="B",LEN(OFFSET(C18,-1,,))&lt;4),LEFT(OFFSET(C18,-1,,),3)&amp;"."&amp;1,IF(AND(B18="B",LEN(OFFSET(C18,-1,,))=5),LEFT(OFFSET(C18,-1,,),4)&amp;RIGHT(OFFSET(C18,-1,,),1)+1,"LEVEL?")))</f>
        <v>1.1</v>
      </c>
      <c r="D18" s="24" t="s">
        <v>29</v>
      </c>
      <c r="E18" s="25" t="s">
        <v>50</v>
      </c>
      <c r="F18" s="47"/>
      <c r="G18" s="47"/>
      <c r="H18" s="26" t="str">
        <f>IF(G18="","Formula",IF($G$1=2,G18-F18,NETWORKDAYS(F18,G18)))</f>
        <v>Formula</v>
      </c>
      <c r="I18" s="27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49"/>
      <c r="AF18" s="22"/>
      <c r="AG18" s="22"/>
    </row>
    <row r="19" spans="1:33" outlineLevel="1" x14ac:dyDescent="0.3">
      <c r="B19" s="22" t="s">
        <v>20</v>
      </c>
      <c r="C19" s="23" t="str">
        <f ca="1">IF(B19="A",COUNT($A$16:$A19)&amp;"."&amp;COUNTIF((OFFSET($B$16,MATCH(COUNT($A$16:A19),$A$16:A19),,MAX(ROW()-16-MATCH(COUNT($A$16:A19),$A$16:A19),1))):B19,"A"),IF(AND(B19="B",LEN(OFFSET(C19,-1,,))&lt;4),LEFT(OFFSET(C19,-1,,),3)&amp;"."&amp;1,IF(AND(B19="B",LEN(OFFSET(C19,-1,,))=5),LEFT(OFFSET(C19,-1,,),4)&amp;RIGHT(OFFSET(C19,-1,,),1)+1,"LEVEL?")))</f>
        <v>1.2</v>
      </c>
      <c r="D19" s="24" t="s">
        <v>30</v>
      </c>
      <c r="E19" s="25" t="s">
        <v>50</v>
      </c>
      <c r="F19" s="47"/>
      <c r="G19" s="47"/>
      <c r="H19" s="26" t="str">
        <f>IF(G19="","Formula",IF($G$1=2,G19-F19,NETWORKDAYS(F19,G19)))</f>
        <v>Formula</v>
      </c>
      <c r="I19" s="27">
        <v>1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49"/>
      <c r="AF19" s="22"/>
      <c r="AG19" s="22"/>
    </row>
    <row r="20" spans="1:33" x14ac:dyDescent="0.3">
      <c r="A20" s="19">
        <f>COUNT($A$17:$A19)+1</f>
        <v>2</v>
      </c>
      <c r="B20" s="42" t="s">
        <v>19</v>
      </c>
      <c r="C20" s="41">
        <f>COUNT($A$16:A20)</f>
        <v>2</v>
      </c>
      <c r="D20" s="20" t="s">
        <v>31</v>
      </c>
      <c r="E20" s="21"/>
      <c r="F20" s="48"/>
      <c r="G20" s="48"/>
      <c r="H20" s="39" t="str">
        <f t="shared" ref="H20:H25" si="4">IF(G20="","Formula",IF($G$1=2,G20-F20,NETWORKDAYS(F20,G20)))</f>
        <v>Formula</v>
      </c>
      <c r="I20" s="40" t="e">
        <f>IF(H20="","Formula",SUMPRODUCT(H21:H24,I21:I24)/SUM(H21:H24))</f>
        <v>#DIV/0!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49"/>
      <c r="AF20" s="22"/>
      <c r="AG20" s="22"/>
    </row>
    <row r="21" spans="1:33" outlineLevel="1" x14ac:dyDescent="0.3">
      <c r="B21" s="22" t="s">
        <v>20</v>
      </c>
      <c r="C21" s="23" t="str">
        <f ca="1">IF(B21="A",COUNT($A$16:$A21)&amp;"."&amp;COUNTIF((OFFSET($B$16,MATCH(COUNT($A$16:A21),$A$16:A21),,MAX(ROW()-16-MATCH(COUNT($A$16:A21),$A$16:A21),1))):B21,"A"),IF(AND(B21="B",LEN(OFFSET(C21,-1,,))&lt;4),LEFT(OFFSET(C21,-1,,),3)&amp;"."&amp;1,IF(AND(B21="B",LEN(OFFSET(C21,-1,,))=5),LEFT(OFFSET(C21,-1,,),4)&amp;RIGHT(OFFSET(C21,-1,,),1)+1,"LEVEL?")))</f>
        <v>2.1</v>
      </c>
      <c r="D21" s="24" t="s">
        <v>23</v>
      </c>
      <c r="E21" s="25" t="s">
        <v>24</v>
      </c>
      <c r="F21" s="47"/>
      <c r="G21" s="47"/>
      <c r="H21" s="26" t="str">
        <f t="shared" si="4"/>
        <v>Formula</v>
      </c>
      <c r="I21" s="27">
        <v>1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49"/>
      <c r="AF21" s="22"/>
      <c r="AG21" s="22"/>
    </row>
    <row r="22" spans="1:33" outlineLevel="1" x14ac:dyDescent="0.3">
      <c r="B22" s="22" t="s">
        <v>21</v>
      </c>
      <c r="C22" s="23" t="str">
        <f ca="1">IF(B22="A",COUNT($A$16:$A22)&amp;"."&amp;COUNTIF((OFFSET($B$16,MATCH(COUNT($A$16:A22),$A$16:A22),,MAX(ROW()-16-MATCH(COUNT($A$16:A22),$A$16:A22),1))):B22,"A"),IF(AND(B22="B",LEN(OFFSET(C22,-1,,))&lt;4),LEFT(OFFSET(C22,-1,,),3)&amp;"."&amp;1,IF(AND(B22="B",LEN(OFFSET(C22,-1,,))=5),LEFT(OFFSET(C22,-1,,),4)&amp;RIGHT(OFFSET(C22,-1,,),1)+1,"LEVEL?")))</f>
        <v>2.1.1</v>
      </c>
      <c r="D22" s="28" t="s">
        <v>32</v>
      </c>
      <c r="E22" s="25" t="s">
        <v>25</v>
      </c>
      <c r="F22" s="47"/>
      <c r="G22" s="47"/>
      <c r="H22" s="26" t="str">
        <f t="shared" si="4"/>
        <v>Formula</v>
      </c>
      <c r="I22" s="27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49"/>
      <c r="AF22" s="22"/>
      <c r="AG22" s="22"/>
    </row>
    <row r="23" spans="1:33" outlineLevel="1" x14ac:dyDescent="0.3">
      <c r="B23" s="22" t="s">
        <v>21</v>
      </c>
      <c r="C23" s="23" t="str">
        <f ca="1">IF(B23="A",COUNT($A$16:$A23)&amp;"."&amp;COUNTIF((OFFSET($B$16,MATCH(COUNT($A$16:A23),$A$16:A23),,MAX(ROW()-16-MATCH(COUNT($A$16:A23),$A$16:A23),1))):B23,"A"),IF(AND(B23="B",LEN(OFFSET(C23,-1,,))&lt;4),LEFT(OFFSET(C23,-1,,),3)&amp;"."&amp;1,IF(AND(B23="B",LEN(OFFSET(C23,-1,,))=5),LEFT(OFFSET(C23,-1,,),4)&amp;RIGHT(OFFSET(C23,-1,,),1)+1,"LEVEL?")))</f>
        <v>2.1.2</v>
      </c>
      <c r="D23" s="28" t="s">
        <v>33</v>
      </c>
      <c r="E23" s="25" t="s">
        <v>25</v>
      </c>
      <c r="F23" s="47"/>
      <c r="G23" s="47"/>
      <c r="H23" s="26" t="str">
        <f t="shared" si="4"/>
        <v>Formula</v>
      </c>
      <c r="I23" s="27">
        <v>1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49"/>
      <c r="AF23" s="22"/>
      <c r="AG23" s="22"/>
    </row>
    <row r="24" spans="1:33" outlineLevel="1" x14ac:dyDescent="0.3">
      <c r="B24" s="22" t="s">
        <v>21</v>
      </c>
      <c r="C24" s="23" t="str">
        <f ca="1">IF(B24="A",COUNT($A$16:$A24)&amp;"."&amp;COUNTIF((OFFSET($B$16,MATCH(COUNT($A$16:A24),$A$16:A24),,MAX(ROW()-16-MATCH(COUNT($A$16:A24),$A$16:A24),1))):B24,"A"),IF(AND(B24="B",LEN(OFFSET(C24,-1,,))&lt;4),LEFT(OFFSET(C24,-1,,),3)&amp;"."&amp;1,IF(AND(B24="B",LEN(OFFSET(C24,-1,,))=5),LEFT(OFFSET(C24,-1,,),4)&amp;RIGHT(OFFSET(C24,-1,,),1)+1,"LEVEL?")))</f>
        <v>2.1.3</v>
      </c>
      <c r="D24" s="28" t="s">
        <v>34</v>
      </c>
      <c r="E24" s="25" t="s">
        <v>25</v>
      </c>
      <c r="F24" s="47"/>
      <c r="G24" s="47"/>
      <c r="H24" s="26" t="str">
        <f t="shared" si="4"/>
        <v>Formula</v>
      </c>
      <c r="I24" s="27">
        <v>1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49"/>
      <c r="AF24" s="22"/>
      <c r="AG24" s="22"/>
    </row>
    <row r="25" spans="1:33" outlineLevel="1" x14ac:dyDescent="0.3">
      <c r="B25" s="22" t="s">
        <v>21</v>
      </c>
      <c r="C25" s="23" t="str">
        <f ca="1">IF(B25="A",COUNT($A$16:$A25)&amp;"."&amp;COUNTIF((OFFSET($B$16,MATCH(COUNT($A$16:A25),$A$16:A25),,MAX(ROW()-16-MATCH(COUNT($A$16:A25),$A$16:A25),1))):B25,"A"),IF(AND(B25="B",LEN(OFFSET(C25,-1,,))&lt;4),LEFT(OFFSET(C25,-1,,),3)&amp;"."&amp;1,IF(AND(B25="B",LEN(OFFSET(C25,-1,,))=5),LEFT(OFFSET(C25,-1,,),4)&amp;RIGHT(OFFSET(C25,-1,,),1)+1,"LEVEL?")))</f>
        <v>2.1.4</v>
      </c>
      <c r="D25" s="28" t="s">
        <v>35</v>
      </c>
      <c r="E25" s="25" t="s">
        <v>25</v>
      </c>
      <c r="F25" s="47"/>
      <c r="G25" s="47"/>
      <c r="H25" s="26" t="str">
        <f t="shared" si="4"/>
        <v>Formula</v>
      </c>
      <c r="I25" s="27">
        <v>1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49"/>
      <c r="AF25" s="22"/>
      <c r="AG25" s="22"/>
    </row>
    <row r="26" spans="1:33" x14ac:dyDescent="0.3">
      <c r="A26" s="19">
        <f>COUNT($A$17:$A25)+1</f>
        <v>3</v>
      </c>
      <c r="B26" s="42" t="s">
        <v>19</v>
      </c>
      <c r="C26" s="41">
        <f>COUNT($A$16:A26)</f>
        <v>3</v>
      </c>
      <c r="D26" s="20" t="s">
        <v>36</v>
      </c>
      <c r="E26" s="21"/>
      <c r="F26" s="48"/>
      <c r="G26" s="48"/>
      <c r="H26" s="39">
        <f>IF(G26="formula","Formula",IF($G$1=2,G26-F26,NETWORKDAYS(F26,G26)))</f>
        <v>0</v>
      </c>
      <c r="I26" s="40" t="e">
        <f>IF(H26="Formula","Formula",SUMPRODUCT(H27:H28,I27:I28)/SUM(H27:H28))</f>
        <v>#DIV/0!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49"/>
      <c r="AF26" s="22"/>
      <c r="AG26" s="22"/>
    </row>
    <row r="27" spans="1:33" outlineLevel="1" x14ac:dyDescent="0.3">
      <c r="B27" s="22" t="s">
        <v>20</v>
      </c>
      <c r="C27" s="23" t="str">
        <f ca="1">IF(B27="A",COUNT($A$16:$A27)&amp;"."&amp;COUNTIF((OFFSET($B$16,MATCH(COUNT($A$16:A27),$A$16:A27),,MAX(ROW()-16-MATCH(COUNT($A$16:A27),$A$16:A27),1))):B27,"A"),IF(AND(B27="B",LEN(OFFSET(C27,-1,,))&lt;4),LEFT(OFFSET(C27,-1,,),3)&amp;"."&amp;1,IF(AND(B27="B",LEN(OFFSET(C27,-1,,))=5),LEFT(OFFSET(C27,-1,,),4)&amp;RIGHT(OFFSET(C27,-1,,),1)+1,"LEVEL?")))</f>
        <v>3.1</v>
      </c>
      <c r="D27" s="24" t="s">
        <v>37</v>
      </c>
      <c r="E27" s="25" t="s">
        <v>46</v>
      </c>
      <c r="F27" s="47"/>
      <c r="G27" s="47"/>
      <c r="H27" s="26" t="str">
        <f t="shared" ref="H27:H28" si="5">IF(G27="","Formula",IF($G$1=2,G27-F27,NETWORKDAYS(F27,G27)))</f>
        <v>Formula</v>
      </c>
      <c r="I27" s="27">
        <v>1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49"/>
      <c r="AF27" s="22"/>
      <c r="AG27" s="22"/>
    </row>
    <row r="28" spans="1:33" outlineLevel="1" x14ac:dyDescent="0.3">
      <c r="B28" s="22" t="s">
        <v>20</v>
      </c>
      <c r="C28" s="23" t="str">
        <f ca="1">IF(B28="A",COUNT($A$16:$A28)&amp;"."&amp;COUNTIF((OFFSET($B$16,MATCH(COUNT($A$16:A28),$A$16:A28),,MAX(ROW()-16-MATCH(COUNT($A$16:A28),$A$16:A28),1))):B28,"A"),IF(AND(B28="B",LEN(OFFSET(C28,-1,,))&lt;4),LEFT(OFFSET(C28,-1,,),3)&amp;"."&amp;1,IF(AND(B28="B",LEN(OFFSET(C28,-1,,))=5),LEFT(OFFSET(C28,-1,,),4)&amp;RIGHT(OFFSET(C28,-1,,),1)+1,"LEVEL?")))</f>
        <v>3.2</v>
      </c>
      <c r="D28" s="24" t="s">
        <v>38</v>
      </c>
      <c r="E28" s="25" t="s">
        <v>46</v>
      </c>
      <c r="F28" s="47"/>
      <c r="G28" s="47"/>
      <c r="H28" s="26" t="str">
        <f t="shared" si="5"/>
        <v>Formula</v>
      </c>
      <c r="I28" s="27">
        <v>1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49"/>
      <c r="AF28" s="22"/>
      <c r="AG28" s="22"/>
    </row>
    <row r="29" spans="1:33" outlineLevel="1" x14ac:dyDescent="0.3">
      <c r="B29" s="22" t="s">
        <v>20</v>
      </c>
      <c r="C29" s="23" t="str">
        <f ca="1">IF(B29="A",COUNT($A$16:$A29)&amp;"."&amp;COUNTIF((OFFSET($B$16,MATCH(COUNT($A$16:A29),$A$16:A29),,MAX(ROW()-16-MATCH(COUNT($A$16:A29),$A$16:A29),1))):B29,"A"),IF(AND(B29="B",LEN(OFFSET(C29,-1,,))&lt;4),LEFT(OFFSET(C29,-1,,),3)&amp;"."&amp;1,IF(AND(B29="B",LEN(OFFSET(C29,-1,,))=5),LEFT(OFFSET(C29,-1,,),4)&amp;RIGHT(OFFSET(C29,-1,,),1)+1,"LEVEL?")))</f>
        <v>3.3</v>
      </c>
      <c r="D29" s="24" t="s">
        <v>26</v>
      </c>
      <c r="E29" s="25" t="s">
        <v>46</v>
      </c>
      <c r="F29" s="47"/>
      <c r="G29" s="47"/>
      <c r="H29" s="26" t="str">
        <f t="shared" ref="H29" si="6">IF(G29="","Formula",IF($G$1=2,G29-F29,NETWORKDAYS(F29,G29)))</f>
        <v>Formula</v>
      </c>
      <c r="I29" s="27">
        <v>1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49"/>
      <c r="AF29" s="22"/>
      <c r="AG29" s="22"/>
    </row>
    <row r="30" spans="1:33" x14ac:dyDescent="0.3">
      <c r="A30" s="19">
        <f>COUNT($A$17:$A28)+1</f>
        <v>4</v>
      </c>
      <c r="B30" s="42" t="s">
        <v>19</v>
      </c>
      <c r="C30" s="41">
        <f>COUNT($A$16:A30)</f>
        <v>4</v>
      </c>
      <c r="D30" s="20" t="s">
        <v>27</v>
      </c>
      <c r="E30" s="21"/>
      <c r="F30" s="48"/>
      <c r="G30" s="48"/>
      <c r="H30" s="39">
        <f>IF(G30="formula","Formula",IF($G$1=2,G30-F30,NETWORKDAYS(F30,G30)))</f>
        <v>0</v>
      </c>
      <c r="I30" s="40" t="e">
        <f>IF(H30="Formula","Formula",SUMPRODUCT(H31:H37,I31:I37)/SUM(H31:H37))</f>
        <v>#DIV/0!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49"/>
      <c r="AF30" s="22"/>
      <c r="AG30" s="22"/>
    </row>
    <row r="31" spans="1:33" outlineLevel="1" x14ac:dyDescent="0.3">
      <c r="B31" s="22" t="s">
        <v>20</v>
      </c>
      <c r="C31" s="23" t="str">
        <f ca="1">IF(B31="A",COUNT($A$16:$A31)&amp;"."&amp;COUNTIF((OFFSET($B$16,MATCH(COUNT($A$16:A31),$A$16:A31),,MAX(ROW()-16-MATCH(COUNT($A$16:A31),$A$16:A31),1))):B31,"A"),IF(AND(B31="B",LEN(OFFSET(C31,-1,,))&lt;4),LEFT(OFFSET(C31,-1,,),3)&amp;"."&amp;1,IF(AND(B31="B",LEN(OFFSET(C31,-1,,))=5),LEFT(OFFSET(C31,-1,,),4)&amp;RIGHT(OFFSET(C31,-1,,),1)+1,"LEVEL?")))</f>
        <v>4.1</v>
      </c>
      <c r="D31" s="43" t="s">
        <v>39</v>
      </c>
      <c r="E31" s="25" t="s">
        <v>39</v>
      </c>
      <c r="F31" s="47"/>
      <c r="G31" s="47"/>
      <c r="H31" s="26" t="str">
        <f>IF(G31="","Formula",IF($G$1=2,G31-F31,NETWORKDAYS(F31,G31)))</f>
        <v>Formula</v>
      </c>
      <c r="I31" s="27">
        <v>1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49"/>
      <c r="AF31" s="22"/>
      <c r="AG31" s="22"/>
    </row>
    <row r="32" spans="1:33" outlineLevel="1" x14ac:dyDescent="0.3">
      <c r="B32" s="22" t="s">
        <v>20</v>
      </c>
      <c r="C32" s="23">
        <v>4.2</v>
      </c>
      <c r="D32" s="43" t="s">
        <v>40</v>
      </c>
      <c r="E32" s="25" t="s">
        <v>47</v>
      </c>
      <c r="F32" s="47"/>
      <c r="G32" s="47"/>
      <c r="H32" s="26" t="str">
        <f t="shared" ref="H32" si="7">IF(G32="","Formula",IF($G$1=2,G32-F32,NETWORKDAYS(F32,G32)))</f>
        <v>Formula</v>
      </c>
      <c r="I32" s="27">
        <v>1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49"/>
      <c r="AF32" s="22"/>
      <c r="AG32" s="22"/>
    </row>
    <row r="33" spans="1:33" outlineLevel="1" x14ac:dyDescent="0.3">
      <c r="B33" s="22" t="s">
        <v>20</v>
      </c>
      <c r="C33" s="23">
        <v>4.2</v>
      </c>
      <c r="D33" s="43" t="s">
        <v>41</v>
      </c>
      <c r="E33" s="25" t="s">
        <v>41</v>
      </c>
      <c r="F33" s="47"/>
      <c r="G33" s="47"/>
      <c r="H33" s="26" t="str">
        <f t="shared" ref="H33:H37" si="8">IF(G33="","Formula",IF($G$1=2,G33-F33,NETWORKDAYS(F33,G33)))</f>
        <v>Formula</v>
      </c>
      <c r="I33" s="27">
        <v>1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49"/>
      <c r="AF33" s="22"/>
      <c r="AG33" s="22"/>
    </row>
    <row r="34" spans="1:33" outlineLevel="1" x14ac:dyDescent="0.3">
      <c r="B34" s="22" t="s">
        <v>20</v>
      </c>
      <c r="C34" s="23">
        <v>4.3</v>
      </c>
      <c r="D34" s="43" t="s">
        <v>42</v>
      </c>
      <c r="E34" s="25" t="s">
        <v>42</v>
      </c>
      <c r="F34" s="47"/>
      <c r="G34" s="47"/>
      <c r="H34" s="26" t="str">
        <f t="shared" si="8"/>
        <v>Formula</v>
      </c>
      <c r="I34" s="27">
        <v>1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49"/>
      <c r="AF34" s="22"/>
      <c r="AG34" s="22"/>
    </row>
    <row r="35" spans="1:33" outlineLevel="1" x14ac:dyDescent="0.3">
      <c r="B35" s="22" t="s">
        <v>20</v>
      </c>
      <c r="C35" s="23">
        <v>4.4000000000000004</v>
      </c>
      <c r="D35" s="43" t="s">
        <v>43</v>
      </c>
      <c r="E35" s="25" t="s">
        <v>48</v>
      </c>
      <c r="F35" s="47"/>
      <c r="G35" s="47"/>
      <c r="H35" s="26" t="str">
        <f t="shared" si="8"/>
        <v>Formula</v>
      </c>
      <c r="I35" s="27">
        <v>1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49"/>
      <c r="AF35" s="22"/>
      <c r="AG35" s="22"/>
    </row>
    <row r="36" spans="1:33" outlineLevel="1" x14ac:dyDescent="0.3">
      <c r="B36" s="22" t="s">
        <v>20</v>
      </c>
      <c r="C36" s="23">
        <v>4.5</v>
      </c>
      <c r="D36" s="43" t="s">
        <v>44</v>
      </c>
      <c r="E36" s="25" t="s">
        <v>48</v>
      </c>
      <c r="F36" s="47"/>
      <c r="G36" s="47"/>
      <c r="H36" s="26" t="str">
        <f t="shared" ref="H36" si="9">IF(G36="","Formula",IF($G$1=2,G36-F36,NETWORKDAYS(F36,G36)))</f>
        <v>Formula</v>
      </c>
      <c r="I36" s="27">
        <v>1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49"/>
      <c r="AF36" s="22"/>
      <c r="AG36" s="22"/>
    </row>
    <row r="37" spans="1:33" outlineLevel="1" x14ac:dyDescent="0.3">
      <c r="B37" s="22" t="s">
        <v>20</v>
      </c>
      <c r="C37" s="23">
        <v>4.5</v>
      </c>
      <c r="D37" s="43" t="s">
        <v>45</v>
      </c>
      <c r="E37" s="25" t="s">
        <v>49</v>
      </c>
      <c r="F37" s="47"/>
      <c r="G37" s="47"/>
      <c r="H37" s="26" t="str">
        <f t="shared" si="8"/>
        <v>Formula</v>
      </c>
      <c r="I37" s="27">
        <v>1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49"/>
      <c r="AF37" s="22"/>
      <c r="AG37" s="22"/>
    </row>
    <row r="38" spans="1:33" s="36" customFormat="1" x14ac:dyDescent="0.3">
      <c r="A38" s="37">
        <f>COUNT($A$17:$A37)+1</f>
        <v>5</v>
      </c>
      <c r="B38" s="29"/>
      <c r="C38" s="29"/>
      <c r="D38" s="30"/>
      <c r="E38" s="31"/>
      <c r="F38" s="32"/>
      <c r="G38" s="33"/>
      <c r="H38" s="34" t="str">
        <f>IF(G38="","",IF($G$1=2,G38-F38,NETWORKDAYS(F38,G38)))</f>
        <v/>
      </c>
      <c r="I38" s="35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x14ac:dyDescent="0.3">
      <c r="L39" s="5"/>
    </row>
    <row r="44" spans="1:33" x14ac:dyDescent="0.3">
      <c r="G44" s="5"/>
      <c r="H44" s="5"/>
    </row>
  </sheetData>
  <sheetProtection formatCells="0" formatColumns="0" formatRows="0" insertColumns="0" insertRows="0" deleteColumns="0" deleteRows="0" sort="0" autoFilter="0" pivotTables="0"/>
  <autoFilter ref="B16:I16" xr:uid="{00000000-0009-0000-0000-000000000000}"/>
  <mergeCells count="5">
    <mergeCell ref="D9:E9"/>
    <mergeCell ref="G12:I12"/>
    <mergeCell ref="G10:I10"/>
    <mergeCell ref="G9:I9"/>
    <mergeCell ref="D3:I3"/>
  </mergeCells>
  <conditionalFormatting sqref="J14:AG14">
    <cfRule type="expression" dxfId="6" priority="12" stopIfTrue="1">
      <formula>IF($D$7="daily",YEAR(J14)=YEAR(J1),J14=YEAR(J1))</formula>
    </cfRule>
  </conditionalFormatting>
  <conditionalFormatting sqref="J17:AG31 J33:AG37">
    <cfRule type="expression" dxfId="5" priority="19" stopIfTrue="1">
      <formula>IF($D$7="Daily",$E$12=J$1,IF($D$7="Weekly",AND($E$12&gt;=J$1,$E$12&lt;=J$1+6),AND(MONTH($E$12)=MONTH(J$1),YEAR($E$12)=YEAR(J$1))))</formula>
    </cfRule>
    <cfRule type="expression" dxfId="4" priority="20" stopIfTrue="1">
      <formula>IF($D$7="Monthly",AND($I17&gt;0,J$1&gt;=DATE(YEAR($F17),MONTH($F17),1),J$1&lt;=(($G17-$F17)*$I17+$F17)),IF($D$7="Weekly",AND($I17&gt;0,J$1+6&gt;=$F17,J$1&lt;=(($G17-$F17)*$I17+$F17)),AND($I17&gt;0,J$1&gt;=$F17,J$1&lt;=(($G17-$F17)*$I17+$F17))))</formula>
    </cfRule>
    <cfRule type="expression" dxfId="3" priority="21" stopIfTrue="1">
      <formula>IF($D$7="Monthly",AND(J$1&gt;=DATE(YEAR($F17),MONTH($F17),1),J$1&lt;=$G17),IF($D$7="weekly",AND(J$1+6&gt;=$F17,J$1&lt;=$G17),AND(J$1&gt;=$F17,J$1&lt;=$G17)))</formula>
    </cfRule>
  </conditionalFormatting>
  <conditionalFormatting sqref="J32:AG32">
    <cfRule type="expression" dxfId="2" priority="1" stopIfTrue="1">
      <formula>IF($D$7="Daily",$E$12=J$1,IF($D$7="Weekly",AND($E$12&gt;=J$1,$E$12&lt;=J$1+6),AND(MONTH($E$12)=MONTH(J$1),YEAR($E$12)=YEAR(J$1))))</formula>
    </cfRule>
    <cfRule type="expression" dxfId="1" priority="2" stopIfTrue="1">
      <formula>IF($D$7="Monthly",AND($I32&gt;0,J$1&gt;=DATE(YEAR($F32),MONTH($F32),1),J$1&lt;=(($G32-$F32)*$I32+$F32)),IF($D$7="Weekly",AND($I32&gt;0,J$1+6&gt;=$F32,J$1&lt;=(($G32-$F32)*$I32+$F32)),AND($I32&gt;0,J$1&gt;=$F32,J$1&lt;=(($G32-$F32)*$I32+$F32))))</formula>
    </cfRule>
    <cfRule type="expression" dxfId="0" priority="3" stopIfTrue="1">
      <formula>IF($D$7="Monthly",AND(J$1&gt;=DATE(YEAR($F32),MONTH($F32),1),J$1&lt;=$G32),IF($D$7="weekly",AND(J$1+6&gt;=$F32,J$1&lt;=$G32),AND(J$1&gt;=$F32,J$1&lt;=$G32)))</formula>
    </cfRule>
  </conditionalFormatting>
  <dataValidations count="6">
    <dataValidation type="list" allowBlank="1" showInputMessage="1" showErrorMessage="1" prompt="P - Primary (should only be dark blue rows)_x000a_A - Sub-Level (X.X)_x000a_B - Sub-Sub-Level (X.X.X)" sqref="B17:B37" xr:uid="{00000000-0002-0000-0000-000000000000}">
      <formula1>"P, A, B"</formula1>
    </dataValidation>
    <dataValidation allowBlank="1" showInputMessage="1" showErrorMessage="1" promptTitle="Level" prompt="Select the level:_x000a_P - Primary_x000a_A - Level 1_x000a_B - Level 2_x000a_C - Level 3_x000a_D - Level 4" sqref="B16" xr:uid="{00000000-0002-0000-0000-000001000000}"/>
    <dataValidation type="list" allowBlank="1" showInputMessage="1" showErrorMessage="1" sqref="D7" xr:uid="{00000000-0002-0000-0000-000002000000}">
      <formula1>"Daily, Weekly, Monthly"</formula1>
    </dataValidation>
    <dataValidation allowBlank="1" showInputMessage="1" showErrorMessage="1" prompt="This cell controls the beginning of the chart - enter a date or a formula (i.e., =Today()-30  -- date will be 30 days ago and will change daily)." sqref="E10:E11" xr:uid="{00000000-0002-0000-0000-000003000000}"/>
    <dataValidation allowBlank="1" showInputMessage="1" showErrorMessage="1" prompt="Controls the Red line, the formula for today is =Today()." sqref="E12" xr:uid="{00000000-0002-0000-0000-000004000000}"/>
    <dataValidation allowBlank="1" showInputMessage="1" showErrorMessage="1" prompt="If message says &quot;LEVEL?&quot; go to the first cell that says LEVEL? and check the level - it should be either an &quot;A&quot; or &quot;B&quot;." sqref="C18:C37" xr:uid="{00000000-0002-0000-0000-000005000000}"/>
  </dataValidations>
  <pageMargins left="0.7" right="0.7" top="0.75" bottom="0.75" header="0.3" footer="0.3"/>
  <pageSetup scale="55" orientation="landscape" r:id="rId1"/>
  <headerFooter alignWithMargins="0"/>
  <ignoredErrors>
    <ignoredError sqref="H38:I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107950</xdr:colOff>
                    <xdr:row>13</xdr:row>
                    <xdr:rowOff>184150</xdr:rowOff>
                  </from>
                  <to>
                    <xdr:col>6</xdr:col>
                    <xdr:colOff>158750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" name="Option Button 30">
              <controlPr defaultSize="0" autoFill="0" autoLine="0" autoPict="0">
                <anchor moveWithCells="1">
                  <from>
                    <xdr:col>3</xdr:col>
                    <xdr:colOff>63500</xdr:colOff>
                    <xdr:row>12</xdr:row>
                    <xdr:rowOff>76200</xdr:rowOff>
                  </from>
                  <to>
                    <xdr:col>3</xdr:col>
                    <xdr:colOff>787400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Group Box 33">
              <controlPr defaultSize="0" autoFill="0" autoPict="0">
                <anchor moveWithCells="1">
                  <from>
                    <xdr:col>3</xdr:col>
                    <xdr:colOff>6350</xdr:colOff>
                    <xdr:row>12</xdr:row>
                    <xdr:rowOff>38100</xdr:rowOff>
                  </from>
                  <to>
                    <xdr:col>4</xdr:col>
                    <xdr:colOff>533400</xdr:colOff>
                    <xdr:row>13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7" name="Option Button 43">
              <controlPr defaultSize="0" autoFill="0" autoLine="0" autoPict="0">
                <anchor moveWithCells="1">
                  <from>
                    <xdr:col>3</xdr:col>
                    <xdr:colOff>920750</xdr:colOff>
                    <xdr:row>12</xdr:row>
                    <xdr:rowOff>76200</xdr:rowOff>
                  </from>
                  <to>
                    <xdr:col>4</xdr:col>
                    <xdr:colOff>482600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Group Box 45">
              <controlPr defaultSize="0" autoFill="0" autoPict="0">
                <anchor moveWithCells="1">
                  <from>
                    <xdr:col>5</xdr:col>
                    <xdr:colOff>520700</xdr:colOff>
                    <xdr:row>7</xdr:row>
                    <xdr:rowOff>25400</xdr:rowOff>
                  </from>
                  <to>
                    <xdr:col>9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4071E-FEC5-405C-B6FC-EFFE092B14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17FE73-3A4F-4A94-AE03-255C546C9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CEF79-F109-4C7F-9CB9-5D69B982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Gantt Chart</vt:lpstr>
      <vt:lpstr>'Gantt Chart'!Print_Area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2021-03-18T23:45:35Z</dcterms:created>
  <dcterms:modified xsi:type="dcterms:W3CDTF">2021-06-07T05:40:37Z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